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:\CMS\P&amp;P\CMS P&amp;P\Mortgage Lending Division\Forms\P&amp;L - 1099 Calculator\"/>
    </mc:Choice>
  </mc:AlternateContent>
  <xr:revisionPtr revIDLastSave="0" documentId="8_{B340F079-A96B-487B-99B6-07090088A102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1099 Income Calculator" sheetId="1" r:id="rId1"/>
    <sheet name="Profit &amp; Loss Income Calculator" sheetId="2" r:id="rId2"/>
  </sheets>
  <definedNames>
    <definedName name="_xlnm.Print_Area" localSheetId="0">'1099 Income Calculator'!$A$1:$G$47</definedName>
    <definedName name="_xlnm.Print_Area" localSheetId="1">'Profit &amp; Loss Income Calculator'!$A$1:$G$44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  <c r="G22" i="2"/>
  <c r="C22" i="2"/>
  <c r="A46" i="1"/>
  <c r="C45" i="1"/>
  <c r="G43" i="1"/>
  <c r="C36" i="2" l="1"/>
  <c r="C37" i="2" s="1"/>
  <c r="E23" i="2"/>
  <c r="A23" i="2"/>
  <c r="G17" i="2"/>
  <c r="G24" i="2" s="1"/>
  <c r="C17" i="2"/>
  <c r="C24" i="2" s="1"/>
  <c r="A41" i="1"/>
  <c r="G34" i="1"/>
  <c r="A45" i="1"/>
  <c r="E45" i="1"/>
  <c r="A28" i="2" l="1"/>
  <c r="C27" i="2"/>
  <c r="A43" i="1"/>
  <c r="C33" i="1"/>
  <c r="G23" i="1"/>
  <c r="G24" i="1" s="1"/>
  <c r="G45" i="1" s="1"/>
  <c r="E46" i="1" s="1"/>
  <c r="C23" i="1"/>
  <c r="C39" i="2" l="1"/>
  <c r="A40" i="2" s="1"/>
  <c r="D27" i="2"/>
  <c r="A35" i="1"/>
  <c r="C24" i="1"/>
  <c r="F26" i="1" s="1"/>
  <c r="E26" i="1" l="1"/>
  <c r="C34" i="1"/>
  <c r="C44" i="1"/>
</calcChain>
</file>

<file path=xl/sharedStrings.xml><?xml version="1.0" encoding="utf-8"?>
<sst xmlns="http://schemas.openxmlformats.org/spreadsheetml/2006/main" count="75" uniqueCount="55">
  <si>
    <t>Comments:</t>
  </si>
  <si>
    <t>1099 Earnings</t>
  </si>
  <si>
    <t>12 months</t>
  </si>
  <si>
    <t>24 months</t>
  </si>
  <si>
    <t>Recent Year:</t>
  </si>
  <si>
    <t>Prior Year:</t>
  </si>
  <si>
    <t>Select if analyzing 12 or 24 months:</t>
  </si>
  <si>
    <t>1099 Issuer</t>
  </si>
  <si>
    <t>Products</t>
  </si>
  <si>
    <t>Service</t>
  </si>
  <si>
    <t>Option 1 - Default Expense Factor</t>
  </si>
  <si>
    <t>Option 2 - Actual Expense Factor</t>
  </si>
  <si>
    <t>Form IRS 1099 Income Calculation Summary</t>
  </si>
  <si>
    <t>Self Employed Borrowers Only</t>
  </si>
  <si>
    <t xml:space="preserve">12 or 24 Months </t>
  </si>
  <si>
    <t>Actual Expense Factor</t>
  </si>
  <si>
    <t>YTD Earnings Statement</t>
  </si>
  <si>
    <t>YTD Profit &amp; Loss</t>
  </si>
  <si>
    <t>Recent 2 Mths Bank Stmts</t>
  </si>
  <si>
    <t>YTD Pay Stub</t>
  </si>
  <si>
    <t>Recent 2 Mths Earnings Stmts (No YTD)</t>
  </si>
  <si>
    <t>Recent 2 Mths Pay Stubs (No YTD)</t>
  </si>
  <si>
    <t>Recent Earnings Support</t>
  </si>
  <si>
    <t>Earnings Support Source:
(Select from dropdown)</t>
  </si>
  <si>
    <t>Total Yearly Earnings:</t>
  </si>
  <si>
    <t>Total Monthly Earnings:</t>
  </si>
  <si>
    <t># mths</t>
  </si>
  <si>
    <t>Default Expense Factor</t>
  </si>
  <si>
    <t>Select Business Type:</t>
  </si>
  <si>
    <t>Monthly Income</t>
  </si>
  <si>
    <t>Expenses &amp; Qualifying Net Income</t>
  </si>
  <si>
    <t>Option 1
Qualifying Monthly Net Income</t>
  </si>
  <si>
    <t>Option 2
Qualifying Monthly Net Income</t>
  </si>
  <si>
    <t>Profit &amp; Loss (P&amp;L) Income Calculation Summary</t>
  </si>
  <si>
    <t>Qualifying Monthly Gross Earnings =</t>
  </si>
  <si>
    <t>1 Year or 2 Years</t>
  </si>
  <si>
    <t>1 Year</t>
  </si>
  <si>
    <t>2 Years</t>
  </si>
  <si>
    <t>Select if analyzing 1 or 2 Years:</t>
  </si>
  <si>
    <t>P&amp;L Net Earnings:</t>
  </si>
  <si>
    <t>P&amp;L Gross Earnings:</t>
  </si>
  <si>
    <t>P&amp;L Total Expenses:</t>
  </si>
  <si>
    <t>Recent Year Actual
Expense Percentage:</t>
  </si>
  <si>
    <t>Prior Year Actual
Expense Percentage:</t>
  </si>
  <si>
    <t>Adjusted P&amp;L Net Earnings:</t>
  </si>
  <si>
    <t>Qualifying Monthly Net Income</t>
  </si>
  <si>
    <r>
      <t xml:space="preserve">YTD P&amp;L Analysis
</t>
    </r>
    <r>
      <rPr>
        <i/>
        <sz val="12"/>
        <color theme="0"/>
        <rFont val="Calibri"/>
        <family val="2"/>
        <scheme val="minor"/>
      </rPr>
      <t>Required if more than 120 days have passed since the end of the last P&amp;L period</t>
    </r>
  </si>
  <si>
    <t>Variance from Qualifying Monthy Net Income</t>
  </si>
  <si>
    <t>Permitted tolerance is (-10%) of Qualifying Monthly Income</t>
  </si>
  <si>
    <t>YTD P&amp;L Gross Earnings:</t>
  </si>
  <si>
    <t>YTD P&amp;L Total Expenses:</t>
  </si>
  <si>
    <t>YTD P&amp;L Net Earnings:</t>
  </si>
  <si>
    <t>YTD P&amp;L Adjusted Net Earnings:</t>
  </si>
  <si>
    <t># Mths Covered by P&amp;L</t>
  </si>
  <si>
    <t>Monthly Net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</si>
</sst>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5" fillId="3" borderId="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3" fillId="5" borderId="1" xfId="0" applyNumberFormat="1" applyFont="1" applyFill="1" applyBorder="1"/>
    <xf numFmtId="9" fontId="3" fillId="5" borderId="1" xfId="2" quotePrefix="1" applyFont="1" applyFill="1" applyBorder="1" applyAlignment="1" applyProtection="1">
      <alignment horizontal="center" vertical="center" wrapText="1"/>
    </xf>
    <xf numFmtId="44" fontId="0" fillId="5" borderId="1" xfId="1" applyFont="1" applyFill="1" applyBorder="1" applyAlignment="1"/>
    <xf numFmtId="9" fontId="7" fillId="5" borderId="1" xfId="2" applyFont="1" applyFill="1" applyBorder="1" applyAlignment="1">
      <alignment horizontal="center" vertical="center" wrapText="1"/>
    </xf>
    <xf numFmtId="0" fontId="3" fillId="9" borderId="1" xfId="0" applyFont="1" applyFill="1" applyBorder="1"/>
    <xf numFmtId="0" fontId="0" fillId="9" borderId="1" xfId="0" applyFill="1" applyBorder="1" applyAlignment="1">
      <alignment horizontal="center"/>
    </xf>
    <xf numFmtId="9" fontId="7" fillId="5" borderId="1" xfId="2" applyFont="1" applyFill="1" applyBorder="1" applyAlignment="1">
      <alignment horizontal="center" vertical="center"/>
    </xf>
    <xf numFmtId="0" fontId="11" fillId="0" borderId="0" xfId="0" applyFont="1"/>
    <xf numFmtId="0" fontId="8" fillId="0" borderId="0" xfId="0" applyFont="1"/>
    <xf numFmtId="44" fontId="0" fillId="0" borderId="0" xfId="0" applyNumberFormat="1"/>
    <xf numFmtId="44" fontId="8" fillId="0" borderId="0" xfId="1" applyFont="1"/>
    <xf numFmtId="0" fontId="11" fillId="0" borderId="0" xfId="0" applyFont="1" applyAlignment="1">
      <alignment wrapText="1"/>
    </xf>
    <xf numFmtId="44" fontId="0" fillId="0" borderId="0" xfId="1" applyFont="1" applyAlignment="1"/>
    <xf numFmtId="44" fontId="0" fillId="8" borderId="1" xfId="1" applyFont="1" applyFill="1" applyBorder="1" applyProtection="1"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44" fontId="7" fillId="6" borderId="1" xfId="1" applyFont="1" applyFill="1" applyBorder="1" applyAlignment="1" applyProtection="1">
      <alignment vertical="center"/>
    </xf>
    <xf numFmtId="44" fontId="7" fillId="6" borderId="1" xfId="1" applyFont="1" applyFill="1" applyBorder="1" applyAlignment="1" applyProtection="1">
      <alignment horizontal="center" vertical="center" wrapText="1"/>
    </xf>
    <xf numFmtId="10" fontId="3" fillId="8" borderId="1" xfId="2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/>
    </xf>
    <xf numFmtId="0" fontId="3" fillId="0" borderId="0" xfId="0" applyFont="1"/>
    <xf numFmtId="0" fontId="0" fillId="0" borderId="8" xfId="0" applyBorder="1"/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44" fontId="1" fillId="5" borderId="1" xfId="1" applyFont="1" applyFill="1" applyBorder="1" applyAlignment="1" applyProtection="1">
      <alignment vertical="center"/>
    </xf>
    <xf numFmtId="9" fontId="7" fillId="5" borderId="1" xfId="2" applyFont="1" applyFill="1" applyBorder="1" applyAlignment="1" applyProtection="1">
      <alignment horizontal="center" vertical="center"/>
    </xf>
    <xf numFmtId="44" fontId="0" fillId="8" borderId="1" xfId="1" applyFont="1" applyFill="1" applyBorder="1" applyAlignment="1" applyProtection="1">
      <alignment vertical="center"/>
      <protection locked="0"/>
    </xf>
    <xf numFmtId="2" fontId="1" fillId="8" borderId="1" xfId="3" applyNumberFormat="1" applyFont="1" applyFill="1" applyBorder="1" applyAlignment="1" applyProtection="1">
      <alignment horizontal="center" vertical="center"/>
      <protection locked="0"/>
    </xf>
    <xf numFmtId="9" fontId="3" fillId="8" borderId="1" xfId="2" applyFont="1" applyFill="1" applyBorder="1" applyAlignment="1" applyProtection="1">
      <alignment horizontal="center" vertical="center"/>
      <protection locked="0"/>
    </xf>
    <xf numFmtId="44" fontId="1" fillId="8" borderId="1" xfId="1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/>
      <protection locked="0"/>
    </xf>
    <xf numFmtId="164" fontId="3" fillId="5" borderId="1" xfId="2" quotePrefix="1" applyNumberFormat="1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0" xfId="0" applyFont="1" applyAlignment="1">
      <alignment horizontal="right"/>
    </xf>
    <xf numFmtId="0" fontId="3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9" fontId="3" fillId="8" borderId="1" xfId="2" applyFont="1" applyFill="1" applyBorder="1" applyAlignment="1" applyProtection="1">
      <alignment horizontal="center" vertical="center"/>
      <protection locked="0"/>
    </xf>
    <xf numFmtId="0" fontId="4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 applyProtection="1">
      <alignment horizontal="left" vertical="top" wrapText="1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5" borderId="9" xfId="0" applyFont="1" applyFill="1" applyBorder="1" applyAlignment="1" applyProtection="1">
      <alignment horizontal="left" vertical="top" wrapText="1"/>
      <protection locked="0"/>
    </xf>
    <xf numFmtId="0" fontId="6" fillId="5" borderId="10" xfId="0" applyFont="1" applyFill="1" applyBorder="1" applyAlignment="1" applyProtection="1">
      <alignment horizontal="left" vertical="top" wrapText="1"/>
      <protection locked="0"/>
    </xf>
    <xf numFmtId="0" fontId="6" fillId="5" borderId="2" xfId="0" applyFont="1" applyFill="1" applyBorder="1" applyAlignment="1" applyProtection="1">
      <alignment horizontal="left" vertical="top" wrapText="1"/>
      <protection locked="0"/>
    </xf>
    <xf numFmtId="0" fontId="6" fillId="5" borderId="1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8" borderId="1" xfId="0" applyFon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44" fontId="0" fillId="8" borderId="1" xfId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44" fontId="3" fillId="5" borderId="1" xfId="1" applyFont="1" applyFill="1" applyBorder="1" applyAlignment="1" applyProtection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0" fillId="0" borderId="0" xfId="0"/>
    <xf numFmtId="0" fontId="11" fillId="4" borderId="3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8" fillId="3" borderId="3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7" fillId="8" borderId="1" xfId="0" applyFont="1" applyFill="1" applyBorder="1" applyAlignment="1" applyProtection="1">
      <alignment horizontal="center" vertical="center"/>
      <protection locked="0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9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2</xdr:col>
      <xdr:colOff>515112</xdr:colOff>
      <xdr:row>3</xdr:row>
      <xdr:rowOff>72390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3825"/>
          <a:ext cx="2267712" cy="548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2</xdr:col>
      <xdr:colOff>419862</xdr:colOff>
      <xdr:row>3</xdr:row>
      <xdr:rowOff>62865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4300"/>
          <a:ext cx="2267712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showGridLines="0" zoomScaleNormal="100" workbookViewId="0">
      <selection activeCell="J11" sqref="J11"/>
    </sheetView>
  </sheetViews>
  <sheetFormatPr defaultRowHeight="15" x14ac:dyDescent="0.25"/>
  <cols>
    <col min="1" max="1" width="14" customWidth="1"/>
    <col min="2" max="2" width="14.85546875" customWidth="1"/>
    <col min="3" max="3" width="15.28515625" bestFit="1" customWidth="1"/>
    <col min="4" max="4" width="4.7109375" customWidth="1"/>
    <col min="5" max="5" width="15.140625" customWidth="1"/>
    <col min="6" max="6" width="14.140625" customWidth="1"/>
    <col min="7" max="7" width="15.28515625" bestFit="1" customWidth="1"/>
    <col min="9" max="9" width="11.5703125" bestFit="1" customWidth="1"/>
  </cols>
  <sheetData>
    <row r="1" spans="1:12" ht="15.75" customHeight="1" x14ac:dyDescent="0.25">
      <c r="A1" s="2"/>
      <c r="B1" s="3"/>
      <c r="C1" s="65" t="s">
        <v>12</v>
      </c>
      <c r="D1" s="65"/>
      <c r="E1" s="65"/>
      <c r="F1" s="65"/>
      <c r="G1" s="66"/>
      <c r="I1" s="19" t="s">
        <v>2</v>
      </c>
      <c r="J1" s="19"/>
      <c r="K1" s="19"/>
      <c r="L1" s="19"/>
    </row>
    <row r="2" spans="1:12" ht="15.75" x14ac:dyDescent="0.25">
      <c r="A2" s="4"/>
      <c r="B2" s="5"/>
      <c r="C2" s="67"/>
      <c r="D2" s="67"/>
      <c r="E2" s="67"/>
      <c r="F2" s="67"/>
      <c r="G2" s="68"/>
      <c r="I2" s="19" t="s">
        <v>3</v>
      </c>
      <c r="J2" s="19"/>
      <c r="K2" s="19"/>
      <c r="L2" s="19"/>
    </row>
    <row r="3" spans="1:12" ht="15.75" customHeight="1" x14ac:dyDescent="0.25">
      <c r="A3" s="4"/>
      <c r="B3" s="5"/>
      <c r="C3" s="67" t="s">
        <v>13</v>
      </c>
      <c r="D3" s="67"/>
      <c r="E3" s="67"/>
      <c r="F3" s="67"/>
      <c r="G3" s="68"/>
      <c r="I3" s="19"/>
      <c r="J3" s="19"/>
      <c r="K3" s="19"/>
      <c r="L3" s="19"/>
    </row>
    <row r="4" spans="1:12" ht="15.75" x14ac:dyDescent="0.25">
      <c r="A4" s="6"/>
      <c r="B4" s="1"/>
      <c r="C4" s="69" t="s">
        <v>14</v>
      </c>
      <c r="D4" s="69"/>
      <c r="E4" s="69"/>
      <c r="F4" s="69"/>
      <c r="G4" s="70"/>
      <c r="I4" s="19">
        <v>2025</v>
      </c>
      <c r="J4" s="19"/>
      <c r="K4" s="19"/>
      <c r="L4" s="19"/>
    </row>
    <row r="5" spans="1:12" ht="15.75" x14ac:dyDescent="0.25">
      <c r="A5" s="7" t="s">
        <v>0</v>
      </c>
      <c r="B5" s="8"/>
      <c r="C5" s="8"/>
      <c r="D5" s="8"/>
      <c r="E5" s="8"/>
      <c r="F5" s="8"/>
      <c r="G5" s="9"/>
      <c r="I5" s="19">
        <v>2024</v>
      </c>
      <c r="J5" s="19"/>
      <c r="K5" s="19"/>
      <c r="L5" s="19"/>
    </row>
    <row r="6" spans="1:12" x14ac:dyDescent="0.25">
      <c r="A6" s="52"/>
      <c r="B6" s="53"/>
      <c r="C6" s="53"/>
      <c r="D6" s="53"/>
      <c r="E6" s="53"/>
      <c r="F6" s="53"/>
      <c r="G6" s="54"/>
      <c r="I6" s="19">
        <v>2023</v>
      </c>
      <c r="J6" s="19"/>
      <c r="K6" s="19"/>
      <c r="L6" s="19"/>
    </row>
    <row r="7" spans="1:12" x14ac:dyDescent="0.25">
      <c r="A7" s="55"/>
      <c r="B7" s="56"/>
      <c r="C7" s="56"/>
      <c r="D7" s="56"/>
      <c r="E7" s="56"/>
      <c r="F7" s="56"/>
      <c r="G7" s="57"/>
      <c r="I7" s="19"/>
      <c r="J7" s="19"/>
      <c r="K7" s="19"/>
      <c r="L7" s="19"/>
    </row>
    <row r="8" spans="1:12" ht="3" customHeight="1" x14ac:dyDescent="0.25">
      <c r="I8" s="19" t="s">
        <v>8</v>
      </c>
      <c r="J8" s="19"/>
      <c r="K8" s="19"/>
      <c r="L8" s="19"/>
    </row>
    <row r="9" spans="1:12" x14ac:dyDescent="0.25">
      <c r="A9" s="58" t="s">
        <v>6</v>
      </c>
      <c r="B9" s="58"/>
      <c r="C9" s="58"/>
      <c r="D9" s="63" t="s">
        <v>3</v>
      </c>
      <c r="E9" s="63"/>
      <c r="I9" s="19" t="s">
        <v>9</v>
      </c>
      <c r="J9" s="19"/>
      <c r="K9" s="19"/>
      <c r="L9" s="19"/>
    </row>
    <row r="10" spans="1:12" ht="3" customHeight="1" x14ac:dyDescent="0.25">
      <c r="A10" s="74"/>
      <c r="B10" s="74"/>
      <c r="C10" s="74"/>
      <c r="D10" s="74"/>
      <c r="E10" s="74"/>
      <c r="F10" s="74"/>
      <c r="G10" s="74"/>
      <c r="I10" s="19"/>
      <c r="J10" s="19"/>
      <c r="K10" s="19"/>
      <c r="L10" s="19"/>
    </row>
    <row r="11" spans="1:12" ht="15.75" customHeight="1" x14ac:dyDescent="0.25">
      <c r="A11" s="72" t="s">
        <v>4</v>
      </c>
      <c r="B11" s="73"/>
      <c r="C11" s="25">
        <v>2024</v>
      </c>
      <c r="E11" s="72" t="s">
        <v>5</v>
      </c>
      <c r="F11" s="73"/>
      <c r="G11" s="25">
        <v>2023</v>
      </c>
      <c r="I11" s="19" t="s">
        <v>17</v>
      </c>
      <c r="J11" s="19"/>
      <c r="K11" s="19"/>
      <c r="L11" s="19"/>
    </row>
    <row r="12" spans="1:12" x14ac:dyDescent="0.25">
      <c r="A12" s="64" t="s">
        <v>7</v>
      </c>
      <c r="B12" s="64"/>
      <c r="C12" s="10" t="s">
        <v>1</v>
      </c>
      <c r="E12" s="64" t="s">
        <v>7</v>
      </c>
      <c r="F12" s="64"/>
      <c r="G12" s="10" t="s">
        <v>1</v>
      </c>
      <c r="I12" s="19" t="s">
        <v>16</v>
      </c>
      <c r="J12" s="19"/>
      <c r="K12" s="19"/>
      <c r="L12" s="19"/>
    </row>
    <row r="13" spans="1:12" x14ac:dyDescent="0.25">
      <c r="A13" s="62"/>
      <c r="B13" s="62"/>
      <c r="C13" s="24"/>
      <c r="E13" s="62"/>
      <c r="F13" s="62"/>
      <c r="G13" s="24"/>
      <c r="I13" s="19" t="s">
        <v>19</v>
      </c>
      <c r="J13" s="19"/>
      <c r="K13" s="19"/>
      <c r="L13" s="19"/>
    </row>
    <row r="14" spans="1:12" x14ac:dyDescent="0.25">
      <c r="A14" s="62"/>
      <c r="B14" s="62"/>
      <c r="C14" s="24"/>
      <c r="E14" s="62"/>
      <c r="F14" s="62"/>
      <c r="G14" s="24"/>
      <c r="I14" s="19" t="s">
        <v>18</v>
      </c>
      <c r="J14" s="19"/>
      <c r="K14" s="19"/>
      <c r="L14" s="19"/>
    </row>
    <row r="15" spans="1:12" x14ac:dyDescent="0.25">
      <c r="A15" s="62"/>
      <c r="B15" s="62"/>
      <c r="C15" s="24"/>
      <c r="E15" s="62"/>
      <c r="F15" s="62"/>
      <c r="G15" s="24"/>
      <c r="I15" s="19" t="s">
        <v>20</v>
      </c>
      <c r="J15" s="19"/>
      <c r="K15" s="19"/>
      <c r="L15" s="19"/>
    </row>
    <row r="16" spans="1:12" x14ac:dyDescent="0.25">
      <c r="A16" s="62"/>
      <c r="B16" s="62"/>
      <c r="C16" s="24"/>
      <c r="E16" s="62"/>
      <c r="F16" s="62"/>
      <c r="G16" s="24"/>
      <c r="I16" s="19" t="s">
        <v>21</v>
      </c>
      <c r="J16" s="19"/>
      <c r="K16" s="19"/>
      <c r="L16" s="19"/>
    </row>
    <row r="17" spans="1:12" x14ac:dyDescent="0.25">
      <c r="A17" s="62"/>
      <c r="B17" s="62"/>
      <c r="C17" s="24"/>
      <c r="E17" s="62"/>
      <c r="F17" s="62"/>
      <c r="G17" s="24"/>
      <c r="I17" s="19"/>
      <c r="J17" s="19"/>
      <c r="K17" s="19"/>
      <c r="L17" s="19"/>
    </row>
    <row r="18" spans="1:12" x14ac:dyDescent="0.25">
      <c r="A18" s="62"/>
      <c r="B18" s="62"/>
      <c r="C18" s="24"/>
      <c r="E18" s="62"/>
      <c r="F18" s="62"/>
      <c r="G18" s="24"/>
    </row>
    <row r="19" spans="1:12" x14ac:dyDescent="0.25">
      <c r="A19" s="62"/>
      <c r="B19" s="62"/>
      <c r="C19" s="24"/>
      <c r="E19" s="62"/>
      <c r="F19" s="62"/>
      <c r="G19" s="24"/>
    </row>
    <row r="20" spans="1:12" x14ac:dyDescent="0.25">
      <c r="A20" s="61"/>
      <c r="B20" s="61"/>
      <c r="C20" s="24"/>
      <c r="E20" s="62"/>
      <c r="F20" s="62"/>
      <c r="G20" s="24"/>
    </row>
    <row r="21" spans="1:12" x14ac:dyDescent="0.25">
      <c r="A21" s="62"/>
      <c r="B21" s="62"/>
      <c r="C21" s="24"/>
      <c r="E21" s="62"/>
      <c r="F21" s="62"/>
      <c r="G21" s="24"/>
    </row>
    <row r="22" spans="1:12" x14ac:dyDescent="0.25">
      <c r="A22" s="62"/>
      <c r="B22" s="62"/>
      <c r="C22" s="24"/>
      <c r="E22" s="62"/>
      <c r="F22" s="62"/>
      <c r="G22" s="24"/>
    </row>
    <row r="23" spans="1:12" x14ac:dyDescent="0.25">
      <c r="A23" s="71" t="s">
        <v>24</v>
      </c>
      <c r="B23" s="71"/>
      <c r="C23" s="11">
        <f>SUM(C13:C22)</f>
        <v>0</v>
      </c>
      <c r="E23" s="71" t="s">
        <v>24</v>
      </c>
      <c r="F23" s="71"/>
      <c r="G23" s="11">
        <f>SUM(G13:G22)</f>
        <v>0</v>
      </c>
    </row>
    <row r="24" spans="1:12" ht="15" customHeight="1" x14ac:dyDescent="0.25">
      <c r="A24" s="71" t="s">
        <v>25</v>
      </c>
      <c r="B24" s="71"/>
      <c r="C24" s="11">
        <f>C23/12</f>
        <v>0</v>
      </c>
      <c r="E24" s="71" t="s">
        <v>25</v>
      </c>
      <c r="F24" s="71"/>
      <c r="G24" s="11">
        <f>G23/12</f>
        <v>0</v>
      </c>
    </row>
    <row r="25" spans="1:12" ht="6" customHeight="1" x14ac:dyDescent="0.25"/>
    <row r="26" spans="1:12" x14ac:dyDescent="0.25">
      <c r="A26" s="22"/>
      <c r="B26" s="44" t="s">
        <v>34</v>
      </c>
      <c r="C26" s="44"/>
      <c r="D26" s="44"/>
      <c r="E26" s="23">
        <f>IF(AND(D9="24 months",C24&gt;G24),AVERAGE(C24,G24),C24)</f>
        <v>0</v>
      </c>
      <c r="F26" t="str">
        <f>IF(C24&gt;0,IF(AND(D9="24 months",C24&gt;G24),"based on 24-mth average","based on 12-mth average"),"")</f>
        <v/>
      </c>
    </row>
    <row r="27" spans="1:12" ht="6.75" customHeight="1" x14ac:dyDescent="0.25"/>
    <row r="28" spans="1:12" ht="15.75" customHeight="1" x14ac:dyDescent="0.25">
      <c r="A28" s="51" t="s">
        <v>30</v>
      </c>
      <c r="B28" s="51"/>
      <c r="C28" s="51"/>
      <c r="D28" s="51"/>
      <c r="E28" s="51"/>
      <c r="F28" s="51"/>
      <c r="G28" s="51"/>
    </row>
    <row r="29" spans="1:12" ht="12" customHeight="1" x14ac:dyDescent="0.25"/>
    <row r="30" spans="1:12" ht="30" customHeight="1" x14ac:dyDescent="0.25">
      <c r="A30" s="48" t="s">
        <v>28</v>
      </c>
      <c r="B30" s="48"/>
      <c r="C30" s="47" t="s">
        <v>8</v>
      </c>
      <c r="D30" s="47"/>
    </row>
    <row r="31" spans="1:12" ht="12" customHeight="1" x14ac:dyDescent="0.25"/>
    <row r="32" spans="1:12" ht="15" customHeight="1" x14ac:dyDescent="0.25">
      <c r="A32" s="58" t="s">
        <v>10</v>
      </c>
      <c r="B32" s="58"/>
      <c r="C32" s="58"/>
      <c r="E32" s="58" t="s">
        <v>11</v>
      </c>
      <c r="F32" s="58"/>
      <c r="G32" s="58"/>
    </row>
    <row r="33" spans="1:9" ht="30" customHeight="1" x14ac:dyDescent="0.25">
      <c r="A33" s="45" t="s">
        <v>27</v>
      </c>
      <c r="B33" s="46"/>
      <c r="C33" s="12">
        <f>IF(C30="Service",0.5,0.6)</f>
        <v>0.6</v>
      </c>
      <c r="E33" s="45" t="s">
        <v>15</v>
      </c>
      <c r="F33" s="46"/>
      <c r="G33" s="28"/>
    </row>
    <row r="34" spans="1:9" ht="37.5" customHeight="1" x14ac:dyDescent="0.25">
      <c r="A34" s="59" t="s">
        <v>31</v>
      </c>
      <c r="B34" s="60"/>
      <c r="C34" s="26">
        <f>IF(D9="12 months",C24*(1-C33),IF(C24&lt;G24,C24*(1-C33),AVERAGE(C24,G24)*(1-C33)))</f>
        <v>0</v>
      </c>
      <c r="E34" s="59" t="s">
        <v>32</v>
      </c>
      <c r="F34" s="60"/>
      <c r="G34" s="27" t="str">
        <f>IF(G33="","",IF(AND(C30="Products",G33&lt;0.35),"Expense factor too low",IF(D9="12 months",C24*(1-G33),IF(C30&lt;G24,C30*(1-G33),AVERAGE(C24,G24)*(1-G33)))))</f>
        <v/>
      </c>
    </row>
    <row r="35" spans="1:9" ht="15" customHeight="1" x14ac:dyDescent="0.25">
      <c r="A35" s="50" t="str">
        <f>IF(AND(D9="24 months",C23&lt;G23),"NOTE: Income calculation limited to recent 12 months due to decline from prior year","")</f>
        <v/>
      </c>
      <c r="B35" s="50"/>
      <c r="C35" s="50"/>
      <c r="D35" s="50"/>
      <c r="E35" s="50"/>
      <c r="F35" s="50"/>
      <c r="G35" s="50"/>
    </row>
    <row r="36" spans="1:9" ht="8.25" customHeight="1" x14ac:dyDescent="0.25"/>
    <row r="37" spans="1:9" ht="3" customHeight="1" x14ac:dyDescent="0.25"/>
    <row r="38" spans="1:9" ht="15.75" x14ac:dyDescent="0.25">
      <c r="A38" s="51" t="s">
        <v>22</v>
      </c>
      <c r="B38" s="51"/>
      <c r="C38" s="51"/>
      <c r="D38" s="51"/>
      <c r="E38" s="51"/>
      <c r="F38" s="51"/>
      <c r="G38" s="51"/>
    </row>
    <row r="39" spans="1:9" ht="3" customHeight="1" x14ac:dyDescent="0.25"/>
    <row r="40" spans="1:9" ht="34.5" customHeight="1" x14ac:dyDescent="0.25">
      <c r="A40" s="48" t="s">
        <v>23</v>
      </c>
      <c r="B40" s="48"/>
      <c r="C40" s="48"/>
      <c r="D40" s="47" t="s">
        <v>18</v>
      </c>
      <c r="E40" s="47"/>
      <c r="F40" s="47"/>
      <c r="G40" s="47"/>
    </row>
    <row r="41" spans="1:9" x14ac:dyDescent="0.25">
      <c r="A41" s="42" t="str">
        <f>IF(D40="YTD Profit &amp; Loss","Permitted tolerance is (-10%) of Qualifying Monthly Net Income","Permitted Tolerance is (-10%) of Qualifying Gross Monthly Earnings")</f>
        <v>Permitted Tolerance is (-10%) of Qualifying Gross Monthly Earnings</v>
      </c>
      <c r="B41" s="42"/>
      <c r="C41" s="42"/>
      <c r="D41" s="42"/>
      <c r="E41" s="42"/>
      <c r="F41" s="42"/>
      <c r="G41" s="42"/>
    </row>
    <row r="42" spans="1:9" ht="6" customHeight="1" x14ac:dyDescent="0.25"/>
    <row r="43" spans="1:9" x14ac:dyDescent="0.25">
      <c r="A43" s="15" t="str">
        <f>IF(D40="YTD Profit &amp; Loss","Net Earnings","Gross Earnings")</f>
        <v>Gross Earnings</v>
      </c>
      <c r="B43" s="39"/>
      <c r="C43" s="16" t="s">
        <v>26</v>
      </c>
      <c r="D43" s="40">
        <v>2</v>
      </c>
      <c r="E43" s="49" t="s">
        <v>29</v>
      </c>
      <c r="F43" s="49"/>
      <c r="G43" s="13" t="str">
        <f>IF(B43&gt;0,B43/D43,"")</f>
        <v/>
      </c>
    </row>
    <row r="44" spans="1:9" x14ac:dyDescent="0.25">
      <c r="C44" s="21">
        <f>IF(AND(D9="24 months",C24&gt;G24),AVERAGE(C24,G24),C24)</f>
        <v>0</v>
      </c>
    </row>
    <row r="45" spans="1:9" ht="15.75" customHeight="1" x14ac:dyDescent="0.25">
      <c r="A45" s="45" t="str">
        <f>IF(D40="YTD Profit &amp; Loss","Variance from Option 1 Income","Variance from Total Earnings")</f>
        <v>Variance from Total Earnings</v>
      </c>
      <c r="B45" s="46"/>
      <c r="C45" s="17" t="str">
        <f>IF(B43&gt;0,IF(D40="YTD Profit &amp; Loss",(G43-C34)/C34,(G43-C44)/C44),"")</f>
        <v/>
      </c>
      <c r="E45" s="45" t="str">
        <f>IF(AND(D40="YTD Profit &amp; Loss",G33&gt;0),"Variance from Option 2 Income","")</f>
        <v/>
      </c>
      <c r="F45" s="46"/>
      <c r="G45" s="14" t="str">
        <f>IF(G33&gt;0,(G43-G34)/G34,"")</f>
        <v/>
      </c>
      <c r="I45" s="20"/>
    </row>
    <row r="46" spans="1:9" x14ac:dyDescent="0.25">
      <c r="A46" s="42" t="str">
        <f>IF(B43&gt;0,IF(C45&gt;-0.1,"Variance is within acceptable tolerance","Variance is not within acceptable tolerance"),"")</f>
        <v/>
      </c>
      <c r="B46" s="42"/>
      <c r="C46" s="42"/>
      <c r="E46" s="43" t="str">
        <f>IF(G45="","",IF(G45&gt;-0.1,"Variance is within acceptable tolerance","Variance is not within acceptable tolerance"))</f>
        <v/>
      </c>
      <c r="F46" s="43"/>
      <c r="G46" s="43"/>
    </row>
  </sheetData>
  <sheetProtection algorithmName="SHA-512" hashValue="7doXfsI1KzIASfKX6D5Mwwec6bYTbN/doq/g/xLm7cKo22tTlcCcxnWwQ+bKqZHd3XKu3PU94qYgeNtVMlmxCQ==" saltValue="1+oEYTYdbnUSCYMgH5+4Kg==" spinCount="100000" sheet="1" objects="1" scenarios="1"/>
  <mergeCells count="55">
    <mergeCell ref="C1:G2"/>
    <mergeCell ref="C3:G3"/>
    <mergeCell ref="C4:G4"/>
    <mergeCell ref="A28:G28"/>
    <mergeCell ref="A23:B23"/>
    <mergeCell ref="A24:B24"/>
    <mergeCell ref="E23:F23"/>
    <mergeCell ref="E24:F24"/>
    <mergeCell ref="A11:B11"/>
    <mergeCell ref="A10:G10"/>
    <mergeCell ref="E11:F11"/>
    <mergeCell ref="A22:B22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A17:B17"/>
    <mergeCell ref="A18:B18"/>
    <mergeCell ref="A19:B19"/>
    <mergeCell ref="A6:G7"/>
    <mergeCell ref="A32:C32"/>
    <mergeCell ref="E32:G32"/>
    <mergeCell ref="E33:F33"/>
    <mergeCell ref="E34:F34"/>
    <mergeCell ref="A33:B33"/>
    <mergeCell ref="A34:B34"/>
    <mergeCell ref="A20:B20"/>
    <mergeCell ref="A21:B21"/>
    <mergeCell ref="A9:C9"/>
    <mergeCell ref="D9:E9"/>
    <mergeCell ref="A12:B12"/>
    <mergeCell ref="A13:B13"/>
    <mergeCell ref="A14:B14"/>
    <mergeCell ref="A15:B15"/>
    <mergeCell ref="A16:B16"/>
    <mergeCell ref="A46:C46"/>
    <mergeCell ref="E46:G46"/>
    <mergeCell ref="B26:D26"/>
    <mergeCell ref="A45:B45"/>
    <mergeCell ref="E45:F45"/>
    <mergeCell ref="C30:D30"/>
    <mergeCell ref="A30:B30"/>
    <mergeCell ref="D40:G40"/>
    <mergeCell ref="A40:C40"/>
    <mergeCell ref="E43:F43"/>
    <mergeCell ref="A41:G41"/>
    <mergeCell ref="A35:G35"/>
    <mergeCell ref="A38:G38"/>
  </mergeCells>
  <conditionalFormatting sqref="A46:C46">
    <cfRule type="expression" dxfId="8" priority="3">
      <formula>$C$45&lt;-0.1</formula>
    </cfRule>
  </conditionalFormatting>
  <conditionalFormatting sqref="C45">
    <cfRule type="cellIs" dxfId="7" priority="9" operator="lessThan">
      <formula>-0.1</formula>
    </cfRule>
  </conditionalFormatting>
  <conditionalFormatting sqref="E11:G24">
    <cfRule type="expression" dxfId="6" priority="4">
      <formula>$D$9="12 months"</formula>
    </cfRule>
  </conditionalFormatting>
  <conditionalFormatting sqref="E45:G46">
    <cfRule type="expression" dxfId="5" priority="5">
      <formula>$D$40&lt;&gt;"YTD Profit &amp; Loss"</formula>
    </cfRule>
  </conditionalFormatting>
  <conditionalFormatting sqref="G34">
    <cfRule type="expression" dxfId="4" priority="1">
      <formula>AND($C$30="Products",$G$33&lt;0.35)</formula>
    </cfRule>
  </conditionalFormatting>
  <conditionalFormatting sqref="G45">
    <cfRule type="cellIs" dxfId="3" priority="6" operator="lessThan">
      <formula>-0.1</formula>
    </cfRule>
  </conditionalFormatting>
  <dataValidations count="5">
    <dataValidation type="list" allowBlank="1" showInputMessage="1" showErrorMessage="1" sqref="D9" xr:uid="{00000000-0002-0000-0000-000000000000}">
      <formula1>$I$1:$I$2</formula1>
    </dataValidation>
    <dataValidation type="list" allowBlank="1" showInputMessage="1" showErrorMessage="1" sqref="C11 G11" xr:uid="{00000000-0002-0000-0000-000001000000}">
      <formula1>$I$4:$I$6</formula1>
    </dataValidation>
    <dataValidation type="list" allowBlank="1" showInputMessage="1" showErrorMessage="1" sqref="C30" xr:uid="{00000000-0002-0000-0000-000002000000}">
      <formula1>$I$8:$I$9</formula1>
    </dataValidation>
    <dataValidation type="decimal" allowBlank="1" showInputMessage="1" showErrorMessage="1" promptTitle="Custom Expense Factor" prompt="May not be lower than 20% for Service Businesses or 35% for Product Businesses" sqref="G33" xr:uid="{00000000-0002-0000-0000-000003000000}">
      <formula1>0.2</formula1>
      <formula2>100</formula2>
    </dataValidation>
    <dataValidation type="list" allowBlank="1" showInputMessage="1" showErrorMessage="1" sqref="D40" xr:uid="{00000000-0002-0000-0000-000004000000}">
      <formula1>$I$11:$I$16</formula1>
    </dataValidation>
  </dataValidation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0"/>
  <sheetViews>
    <sheetView showGridLines="0" tabSelected="1" zoomScaleNormal="100" workbookViewId="0">
      <selection activeCell="L15" sqref="L15"/>
    </sheetView>
  </sheetViews>
  <sheetFormatPr defaultRowHeight="15" x14ac:dyDescent="0.25"/>
  <cols>
    <col min="1" max="1" width="14" customWidth="1"/>
    <col min="2" max="2" width="14.85546875" customWidth="1"/>
    <col min="3" max="3" width="16.42578125" customWidth="1"/>
    <col min="4" max="4" width="3.28515625" customWidth="1"/>
    <col min="5" max="5" width="15.140625" customWidth="1"/>
    <col min="6" max="6" width="14.140625" customWidth="1"/>
    <col min="7" max="7" width="16.42578125" customWidth="1"/>
    <col min="9" max="9" width="11.5703125" bestFit="1" customWidth="1"/>
  </cols>
  <sheetData>
    <row r="1" spans="1:14" ht="15.75" customHeight="1" x14ac:dyDescent="0.25">
      <c r="A1" s="2"/>
      <c r="B1" s="3"/>
      <c r="C1" s="65" t="s">
        <v>33</v>
      </c>
      <c r="D1" s="65"/>
      <c r="E1" s="65"/>
      <c r="F1" s="65"/>
      <c r="G1" s="66"/>
      <c r="H1" s="19"/>
      <c r="I1" s="19" t="s">
        <v>36</v>
      </c>
      <c r="J1" s="18"/>
      <c r="K1" s="18"/>
      <c r="L1" s="18"/>
      <c r="M1" s="18"/>
      <c r="N1" s="18"/>
    </row>
    <row r="2" spans="1:14" ht="15.75" x14ac:dyDescent="0.25">
      <c r="A2" s="4"/>
      <c r="B2" s="5"/>
      <c r="C2" s="67"/>
      <c r="D2" s="67"/>
      <c r="E2" s="67"/>
      <c r="F2" s="67"/>
      <c r="G2" s="68"/>
      <c r="H2" s="19"/>
      <c r="I2" s="19" t="s">
        <v>37</v>
      </c>
      <c r="J2" s="18"/>
      <c r="K2" s="18"/>
      <c r="L2" s="18"/>
      <c r="M2" s="18"/>
      <c r="N2" s="18"/>
    </row>
    <row r="3" spans="1:14" ht="15.75" customHeight="1" x14ac:dyDescent="0.25">
      <c r="A3" s="4"/>
      <c r="B3" s="5"/>
      <c r="C3" s="67" t="s">
        <v>13</v>
      </c>
      <c r="D3" s="67"/>
      <c r="E3" s="67"/>
      <c r="F3" s="67"/>
      <c r="G3" s="68"/>
      <c r="H3" s="19"/>
      <c r="I3" s="19"/>
      <c r="J3" s="18"/>
      <c r="K3" s="18"/>
      <c r="L3" s="18"/>
      <c r="M3" s="18"/>
      <c r="N3" s="18"/>
    </row>
    <row r="4" spans="1:14" ht="15.75" x14ac:dyDescent="0.25">
      <c r="A4" s="6"/>
      <c r="B4" s="1"/>
      <c r="C4" s="69" t="s">
        <v>35</v>
      </c>
      <c r="D4" s="69"/>
      <c r="E4" s="69"/>
      <c r="F4" s="69"/>
      <c r="G4" s="70"/>
      <c r="H4" s="19"/>
      <c r="I4" s="19">
        <v>2025</v>
      </c>
      <c r="J4" s="18"/>
      <c r="K4" s="18"/>
      <c r="L4" s="18"/>
      <c r="M4" s="18"/>
      <c r="N4" s="18"/>
    </row>
    <row r="5" spans="1:14" ht="15.75" x14ac:dyDescent="0.25">
      <c r="A5" s="7" t="s">
        <v>0</v>
      </c>
      <c r="B5" s="8"/>
      <c r="C5" s="8"/>
      <c r="D5" s="8"/>
      <c r="E5" s="8"/>
      <c r="F5" s="8"/>
      <c r="G5" s="9"/>
      <c r="H5" s="19"/>
      <c r="I5" s="19">
        <v>2024</v>
      </c>
      <c r="J5" s="18"/>
      <c r="K5" s="18"/>
      <c r="L5" s="18"/>
      <c r="M5" s="18"/>
      <c r="N5" s="18"/>
    </row>
    <row r="6" spans="1:14" x14ac:dyDescent="0.25">
      <c r="A6" s="52"/>
      <c r="B6" s="53"/>
      <c r="C6" s="53"/>
      <c r="D6" s="53"/>
      <c r="E6" s="53"/>
      <c r="F6" s="53"/>
      <c r="G6" s="54"/>
      <c r="H6" s="19"/>
      <c r="I6" s="19">
        <v>2023</v>
      </c>
      <c r="J6" s="18"/>
      <c r="K6" s="18"/>
      <c r="L6" s="18"/>
      <c r="M6" s="18"/>
      <c r="N6" s="18"/>
    </row>
    <row r="7" spans="1:14" x14ac:dyDescent="0.25">
      <c r="A7" s="55"/>
      <c r="B7" s="56"/>
      <c r="C7" s="56"/>
      <c r="D7" s="56"/>
      <c r="E7" s="56"/>
      <c r="F7" s="56"/>
      <c r="G7" s="57"/>
      <c r="H7" s="19"/>
      <c r="I7" s="19"/>
      <c r="J7" s="18"/>
      <c r="K7" s="18"/>
      <c r="L7" s="18"/>
      <c r="M7" s="18"/>
      <c r="N7" s="18"/>
    </row>
    <row r="8" spans="1:14" ht="6.75" customHeight="1" x14ac:dyDescent="0.25">
      <c r="H8" s="19"/>
      <c r="I8" s="19" t="s">
        <v>8</v>
      </c>
      <c r="J8" s="18"/>
      <c r="K8" s="18"/>
      <c r="L8" s="18"/>
      <c r="M8" s="18"/>
      <c r="N8" s="18"/>
    </row>
    <row r="9" spans="1:14" x14ac:dyDescent="0.25">
      <c r="A9" s="58" t="s">
        <v>38</v>
      </c>
      <c r="B9" s="58"/>
      <c r="C9" s="58"/>
      <c r="D9" s="63" t="s">
        <v>37</v>
      </c>
      <c r="E9" s="63"/>
      <c r="H9" s="19"/>
      <c r="I9" s="19" t="s">
        <v>9</v>
      </c>
      <c r="J9" s="18"/>
      <c r="K9" s="18"/>
      <c r="L9" s="18"/>
      <c r="M9" s="18"/>
      <c r="N9" s="18"/>
    </row>
    <row r="10" spans="1:14" ht="6.75" customHeight="1" x14ac:dyDescent="0.25">
      <c r="A10" s="85"/>
      <c r="B10" s="85"/>
      <c r="C10" s="85"/>
      <c r="D10" s="85"/>
      <c r="E10" s="85"/>
      <c r="F10" s="85"/>
      <c r="G10" s="85"/>
      <c r="H10" s="19"/>
      <c r="I10" s="19"/>
      <c r="J10" s="18"/>
      <c r="K10" s="18"/>
      <c r="L10" s="18"/>
      <c r="M10" s="18"/>
      <c r="N10" s="18"/>
    </row>
    <row r="11" spans="1:14" ht="15.75" customHeight="1" x14ac:dyDescent="0.25">
      <c r="A11" s="58" t="s">
        <v>4</v>
      </c>
      <c r="B11" s="58"/>
      <c r="C11" s="58"/>
      <c r="E11" s="58" t="s">
        <v>5</v>
      </c>
      <c r="F11" s="58"/>
      <c r="G11" s="58"/>
      <c r="H11" s="19"/>
      <c r="I11" s="19"/>
      <c r="J11" s="18"/>
      <c r="K11" s="18"/>
      <c r="L11" s="18"/>
      <c r="M11" s="18"/>
      <c r="N11" s="18"/>
    </row>
    <row r="12" spans="1:14" ht="25.5" customHeight="1" x14ac:dyDescent="0.25">
      <c r="A12" s="86">
        <v>2024</v>
      </c>
      <c r="B12" s="86"/>
      <c r="C12" s="86"/>
      <c r="D12" s="29"/>
      <c r="E12" s="86">
        <v>2023</v>
      </c>
      <c r="F12" s="86"/>
      <c r="G12" s="86"/>
      <c r="H12" s="19"/>
      <c r="I12" s="19"/>
      <c r="J12" s="18"/>
      <c r="K12" s="18"/>
      <c r="L12" s="18"/>
      <c r="M12" s="18"/>
      <c r="N12" s="18"/>
    </row>
    <row r="13" spans="1:14" ht="15" customHeight="1" x14ac:dyDescent="0.25">
      <c r="A13" s="51" t="s">
        <v>40</v>
      </c>
      <c r="B13" s="51"/>
      <c r="C13" s="75"/>
      <c r="E13" s="51" t="s">
        <v>40</v>
      </c>
      <c r="F13" s="51"/>
      <c r="G13" s="75"/>
      <c r="H13" s="18"/>
      <c r="I13" s="19"/>
      <c r="J13" s="18"/>
      <c r="K13" s="18"/>
      <c r="L13" s="18"/>
      <c r="M13" s="18"/>
      <c r="N13" s="18"/>
    </row>
    <row r="14" spans="1:14" ht="15.75" customHeight="1" x14ac:dyDescent="0.25">
      <c r="A14" s="51"/>
      <c r="B14" s="51"/>
      <c r="C14" s="75"/>
      <c r="E14" s="51"/>
      <c r="F14" s="51"/>
      <c r="G14" s="75"/>
      <c r="H14" s="18"/>
      <c r="I14" s="19"/>
      <c r="J14" s="18"/>
      <c r="K14" s="18"/>
      <c r="L14" s="18"/>
      <c r="M14" s="18"/>
      <c r="N14" s="18"/>
    </row>
    <row r="15" spans="1:14" ht="15.75" customHeight="1" x14ac:dyDescent="0.25">
      <c r="A15" s="51" t="s">
        <v>41</v>
      </c>
      <c r="B15" s="51"/>
      <c r="C15" s="75"/>
      <c r="E15" s="51" t="s">
        <v>41</v>
      </c>
      <c r="F15" s="51"/>
      <c r="G15" s="75"/>
      <c r="H15" s="18"/>
      <c r="I15" s="19"/>
      <c r="J15" s="18"/>
      <c r="K15" s="18"/>
      <c r="L15" s="18"/>
      <c r="M15" s="18"/>
      <c r="N15" s="18"/>
    </row>
    <row r="16" spans="1:14" ht="15" customHeight="1" x14ac:dyDescent="0.25">
      <c r="A16" s="51"/>
      <c r="B16" s="51"/>
      <c r="C16" s="75"/>
      <c r="E16" s="51"/>
      <c r="F16" s="51"/>
      <c r="G16" s="75"/>
      <c r="H16" s="18"/>
      <c r="I16" s="18"/>
      <c r="J16" s="18"/>
      <c r="K16" s="18"/>
      <c r="L16" s="18"/>
      <c r="M16" s="18"/>
      <c r="N16" s="18"/>
    </row>
    <row r="17" spans="1:14" ht="15" customHeight="1" x14ac:dyDescent="0.25">
      <c r="A17" s="76" t="s">
        <v>39</v>
      </c>
      <c r="B17" s="76"/>
      <c r="C17" s="77">
        <f>C13-C15</f>
        <v>0</v>
      </c>
      <c r="D17" s="30"/>
      <c r="E17" s="76" t="s">
        <v>39</v>
      </c>
      <c r="F17" s="76"/>
      <c r="G17" s="77">
        <f>G13-G15</f>
        <v>0</v>
      </c>
      <c r="H17" s="18"/>
      <c r="I17" s="18"/>
      <c r="J17" s="18"/>
      <c r="K17" s="18"/>
      <c r="L17" s="18"/>
      <c r="M17" s="18"/>
      <c r="N17" s="18"/>
    </row>
    <row r="18" spans="1:14" ht="15" customHeight="1" x14ac:dyDescent="0.25">
      <c r="A18" s="76"/>
      <c r="B18" s="76"/>
      <c r="C18" s="77"/>
      <c r="D18" s="30"/>
      <c r="E18" s="76"/>
      <c r="F18" s="76"/>
      <c r="G18" s="77"/>
      <c r="H18" s="18"/>
      <c r="I18" s="18"/>
      <c r="J18" s="18"/>
      <c r="K18" s="18"/>
      <c r="L18" s="18"/>
      <c r="M18" s="18"/>
      <c r="N18" s="18"/>
    </row>
    <row r="19" spans="1:14" ht="6.75" customHeight="1" x14ac:dyDescent="0.25">
      <c r="A19" s="79"/>
      <c r="B19" s="79"/>
      <c r="E19" s="79"/>
      <c r="F19" s="79"/>
      <c r="H19" s="18"/>
      <c r="I19" s="18"/>
      <c r="J19" s="18"/>
      <c r="K19" s="18"/>
      <c r="L19" s="18"/>
      <c r="M19" s="18"/>
      <c r="N19" s="18"/>
    </row>
    <row r="20" spans="1:14" ht="24.75" customHeight="1" x14ac:dyDescent="0.25">
      <c r="A20" s="48" t="s">
        <v>28</v>
      </c>
      <c r="B20" s="48"/>
      <c r="C20" s="38" t="s">
        <v>8</v>
      </c>
      <c r="D20" s="31"/>
      <c r="G20" s="18"/>
      <c r="H20" s="18"/>
      <c r="I20" s="18"/>
      <c r="J20" s="18"/>
      <c r="K20" s="18"/>
      <c r="L20" s="18"/>
      <c r="M20" s="18"/>
    </row>
    <row r="21" spans="1:14" ht="6.75" customHeight="1" x14ac:dyDescent="0.25">
      <c r="A21" s="79"/>
      <c r="B21" s="79"/>
      <c r="E21" s="79"/>
      <c r="F21" s="79"/>
      <c r="H21" s="18"/>
      <c r="I21" s="18"/>
      <c r="J21" s="18"/>
      <c r="K21" s="18"/>
      <c r="L21" s="18"/>
      <c r="M21" s="18"/>
      <c r="N21" s="18"/>
    </row>
    <row r="22" spans="1:14" ht="30" customHeight="1" x14ac:dyDescent="0.25">
      <c r="A22" s="48" t="s">
        <v>42</v>
      </c>
      <c r="B22" s="48"/>
      <c r="C22" s="41" t="str">
        <f>IF(C13&gt;0,C15/C13,"")</f>
        <v/>
      </c>
      <c r="D22" s="32"/>
      <c r="E22" s="48" t="s">
        <v>43</v>
      </c>
      <c r="F22" s="48"/>
      <c r="G22" s="41" t="str">
        <f>IF(G13&gt;0,G15/G13,"")</f>
        <v/>
      </c>
      <c r="H22" s="18"/>
      <c r="I22" s="18"/>
      <c r="J22" s="18"/>
      <c r="K22" s="18"/>
      <c r="L22" s="18"/>
      <c r="M22" s="18"/>
      <c r="N22" s="18"/>
    </row>
    <row r="23" spans="1:14" ht="31.5" customHeight="1" x14ac:dyDescent="0.25">
      <c r="A23" s="78" t="str">
        <f>IF(AND(C20="Service",C22&lt;0.2),"Actual expenses are below 20% threshold, adjustment required",IF(AND(C20="Products",C22&lt;0.35),"Actual expenses are below 35% threshold, adjustment required",""))</f>
        <v/>
      </c>
      <c r="B23" s="78"/>
      <c r="C23" s="78"/>
      <c r="E23" s="78" t="str">
        <f>IF(AND(C20="Service",G22&lt;0.2),"Actual expenses are below 20% threshold, adjustment required",IF(AND(C20="Products",G22&lt;0.35),"Actual expenses are below 35% threshold, adjustment required",""))</f>
        <v/>
      </c>
      <c r="F23" s="78"/>
      <c r="G23" s="78"/>
      <c r="H23" s="18"/>
      <c r="I23" s="18"/>
      <c r="J23" s="18"/>
      <c r="K23" s="18"/>
      <c r="L23" s="18"/>
      <c r="M23" s="18"/>
      <c r="N23" s="18"/>
    </row>
    <row r="24" spans="1:14" x14ac:dyDescent="0.25">
      <c r="A24" s="76" t="s">
        <v>44</v>
      </c>
      <c r="B24" s="76"/>
      <c r="C24" s="77">
        <f>IF(C20="Products",MIN(C17,C13*0.65),MIN(C17,C13*0.8))</f>
        <v>0</v>
      </c>
      <c r="D24" s="30"/>
      <c r="E24" s="76" t="s">
        <v>44</v>
      </c>
      <c r="F24" s="76"/>
      <c r="G24" s="77">
        <f>IF(C20="Products",MIN(G17,G13*0.65),MIN(G17,G13*0.8))</f>
        <v>0</v>
      </c>
      <c r="H24" s="18"/>
      <c r="I24" s="18"/>
      <c r="J24" s="18"/>
      <c r="K24" s="18"/>
      <c r="L24" s="18"/>
      <c r="M24" s="18"/>
      <c r="N24" s="18"/>
    </row>
    <row r="25" spans="1:14" x14ac:dyDescent="0.25">
      <c r="A25" s="76"/>
      <c r="B25" s="76"/>
      <c r="C25" s="77"/>
      <c r="D25" s="30"/>
      <c r="E25" s="76"/>
      <c r="F25" s="76"/>
      <c r="G25" s="77"/>
      <c r="H25" s="18"/>
      <c r="I25" s="18"/>
      <c r="J25" s="18"/>
      <c r="K25" s="18"/>
      <c r="L25" s="18"/>
      <c r="M25" s="18"/>
      <c r="N25" s="18"/>
    </row>
    <row r="26" spans="1:14" ht="6.75" customHeight="1" x14ac:dyDescent="0.25">
      <c r="B26" s="79"/>
      <c r="C26" s="79"/>
      <c r="D26" s="79"/>
      <c r="H26" s="18"/>
      <c r="I26" s="18"/>
      <c r="J26" s="18"/>
      <c r="K26" s="18"/>
      <c r="L26" s="18"/>
      <c r="M26" s="18"/>
      <c r="N26" s="18"/>
    </row>
    <row r="27" spans="1:14" ht="37.5" customHeight="1" x14ac:dyDescent="0.25">
      <c r="A27" s="59" t="s">
        <v>45</v>
      </c>
      <c r="B27" s="60"/>
      <c r="C27" s="26">
        <f>IF(AND(D9="2 Years",C24&gt;G24),(C24+G24)/24,C24/12)</f>
        <v>0</v>
      </c>
      <c r="D27" s="33" t="str">
        <f>IF(C27&gt;0,IF(AND(D9="2 Years",C24&gt;G24),"Based on 24 Month Average","Based on 12 Month Average"),"")</f>
        <v/>
      </c>
    </row>
    <row r="28" spans="1:14" ht="15" customHeight="1" x14ac:dyDescent="0.25">
      <c r="A28" s="50" t="str">
        <f>IF(AND(D9="2 Years",C24&lt;G24),"NOTE: Income calculation limited to recent 12 months due to decline from prior year","")</f>
        <v/>
      </c>
      <c r="B28" s="50"/>
      <c r="C28" s="50"/>
      <c r="D28" s="50"/>
      <c r="E28" s="50"/>
      <c r="F28" s="50"/>
      <c r="G28" s="50"/>
    </row>
    <row r="29" spans="1:14" ht="16.5" customHeight="1" x14ac:dyDescent="0.25"/>
    <row r="30" spans="1:14" ht="33" customHeight="1" x14ac:dyDescent="0.25">
      <c r="A30" s="51" t="s">
        <v>46</v>
      </c>
      <c r="B30" s="51"/>
      <c r="C30" s="51"/>
      <c r="D30" s="51"/>
      <c r="E30" s="51"/>
      <c r="F30" s="51"/>
      <c r="G30" s="51"/>
    </row>
    <row r="31" spans="1:14" ht="3" customHeight="1" x14ac:dyDescent="0.25"/>
    <row r="32" spans="1:14" x14ac:dyDescent="0.25">
      <c r="A32" s="82" t="s">
        <v>48</v>
      </c>
      <c r="B32" s="82"/>
      <c r="C32" s="82"/>
      <c r="D32" s="82"/>
      <c r="E32" s="82"/>
      <c r="F32" s="82"/>
      <c r="G32" s="82"/>
    </row>
    <row r="33" spans="1:7" ht="7.5" customHeight="1" x14ac:dyDescent="0.25"/>
    <row r="34" spans="1:7" ht="15" customHeight="1" x14ac:dyDescent="0.25">
      <c r="A34" s="83" t="s">
        <v>49</v>
      </c>
      <c r="B34" s="84"/>
      <c r="C34" s="36"/>
    </row>
    <row r="35" spans="1:7" ht="15" customHeight="1" x14ac:dyDescent="0.25">
      <c r="A35" s="83" t="s">
        <v>50</v>
      </c>
      <c r="B35" s="84"/>
      <c r="C35" s="36"/>
    </row>
    <row r="36" spans="1:7" ht="15" customHeight="1" x14ac:dyDescent="0.25">
      <c r="A36" s="80" t="s">
        <v>51</v>
      </c>
      <c r="B36" s="81"/>
      <c r="C36" s="34">
        <f>C34-C35</f>
        <v>0</v>
      </c>
      <c r="E36" s="83" t="s">
        <v>53</v>
      </c>
      <c r="F36" s="84"/>
      <c r="G36" s="37"/>
    </row>
    <row r="37" spans="1:7" x14ac:dyDescent="0.25">
      <c r="A37" s="80" t="s">
        <v>52</v>
      </c>
      <c r="B37" s="81"/>
      <c r="C37" s="34">
        <f>IF(C20="Products",MIN(C36,C34*0.65),MIN(C36,C13*0.8))</f>
        <v>0</v>
      </c>
      <c r="E37" s="80" t="s">
        <v>54</v>
      </c>
      <c r="F37" s="81"/>
      <c r="G37" s="34" t="str">
        <f>IF(G36&gt;0,C37/G36,"")</f>
        <v/>
      </c>
    </row>
    <row r="38" spans="1:7" ht="15.75" customHeight="1" x14ac:dyDescent="0.25"/>
    <row r="39" spans="1:7" ht="15.75" x14ac:dyDescent="0.25">
      <c r="A39" s="45" t="s">
        <v>47</v>
      </c>
      <c r="B39" s="46"/>
      <c r="C39" s="35" t="str">
        <f>IF(C27&gt;0,(G37-C27)/C27,"")</f>
        <v/>
      </c>
    </row>
    <row r="40" spans="1:7" x14ac:dyDescent="0.25">
      <c r="A40" s="42" t="str">
        <f>IF(C39&gt;-0.1,"Variance is within acceptable tolerance","Variance is not within acceptable tolerance")</f>
        <v>Variance is within acceptable tolerance</v>
      </c>
      <c r="B40" s="42"/>
      <c r="C40" s="42"/>
    </row>
  </sheetData>
  <sheetProtection algorithmName="SHA-512" hashValue="ssGV+D8mWJ9TQPrUAABBxSiTyGnae+jSj1JWDc4UBcJzuqCsVnZ0/oQ/VMOsjHNYWpJHV3jkRS67qrM7BdVewA==" saltValue="+k/lELwLv5PYv+o16JDI7w==" spinCount="100000" sheet="1" objects="1" scenarios="1"/>
  <mergeCells count="49">
    <mergeCell ref="A10:G10"/>
    <mergeCell ref="A11:C11"/>
    <mergeCell ref="A12:C12"/>
    <mergeCell ref="C1:G2"/>
    <mergeCell ref="C3:G3"/>
    <mergeCell ref="C4:G4"/>
    <mergeCell ref="A6:G7"/>
    <mergeCell ref="A9:C9"/>
    <mergeCell ref="D9:E9"/>
    <mergeCell ref="E11:G11"/>
    <mergeCell ref="E12:G12"/>
    <mergeCell ref="A19:B19"/>
    <mergeCell ref="E19:F19"/>
    <mergeCell ref="C13:C14"/>
    <mergeCell ref="A13:B14"/>
    <mergeCell ref="E13:F14"/>
    <mergeCell ref="A40:C40"/>
    <mergeCell ref="A37:B37"/>
    <mergeCell ref="A27:B27"/>
    <mergeCell ref="A28:G28"/>
    <mergeCell ref="A30:G30"/>
    <mergeCell ref="A32:G32"/>
    <mergeCell ref="A39:B39"/>
    <mergeCell ref="E37:F37"/>
    <mergeCell ref="E36:F36"/>
    <mergeCell ref="A36:B36"/>
    <mergeCell ref="A35:B35"/>
    <mergeCell ref="A34:B34"/>
    <mergeCell ref="A20:B20"/>
    <mergeCell ref="A23:C23"/>
    <mergeCell ref="E23:G23"/>
    <mergeCell ref="A24:B25"/>
    <mergeCell ref="B26:D26"/>
    <mergeCell ref="C24:C25"/>
    <mergeCell ref="E24:F25"/>
    <mergeCell ref="A21:B21"/>
    <mergeCell ref="E21:F21"/>
    <mergeCell ref="A22:B22"/>
    <mergeCell ref="E22:F22"/>
    <mergeCell ref="G24:G25"/>
    <mergeCell ref="G13:G14"/>
    <mergeCell ref="A15:B16"/>
    <mergeCell ref="E15:F16"/>
    <mergeCell ref="A17:B18"/>
    <mergeCell ref="E17:F18"/>
    <mergeCell ref="C15:C16"/>
    <mergeCell ref="C17:C18"/>
    <mergeCell ref="G15:G16"/>
    <mergeCell ref="G17:G18"/>
  </mergeCells>
  <conditionalFormatting sqref="C39">
    <cfRule type="cellIs" dxfId="2" priority="5" operator="lessThan">
      <formula>-0.1</formula>
    </cfRule>
  </conditionalFormatting>
  <conditionalFormatting sqref="E11:E12 G15 E19:G19 D20:F20 E21:G21 E23">
    <cfRule type="expression" dxfId="1" priority="2">
      <formula>$D$9="12 months"</formula>
    </cfRule>
  </conditionalFormatting>
  <conditionalFormatting sqref="E11:G19 D20:F20 E21:G25">
    <cfRule type="expression" dxfId="0" priority="1">
      <formula>$D$9="1 Year"</formula>
    </cfRule>
  </conditionalFormatting>
  <dataValidations count="3">
    <dataValidation type="list" allowBlank="1" showInputMessage="1" showErrorMessage="1" sqref="C20" xr:uid="{00000000-0002-0000-0100-000000000000}">
      <formula1>$I$8:$I$9</formula1>
    </dataValidation>
    <dataValidation type="list" allowBlank="1" showInputMessage="1" showErrorMessage="1" sqref="A12 E12" xr:uid="{00000000-0002-0000-0100-000001000000}">
      <formula1>$I$4:$I$6</formula1>
    </dataValidation>
    <dataValidation type="list" allowBlank="1" showInputMessage="1" showErrorMessage="1" sqref="D9" xr:uid="{00000000-0002-0000-0100-000002000000}">
      <formula1>$I$1:$I$2</formula1>
    </dataValidation>
  </dataValidation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1099 Income Calculator</vt:lpstr>
      <vt:lpstr>Profit &amp; Loss Income Calculator</vt:lpstr>
      <vt:lpstr>'1099 Income Calculator'!Print_Area</vt:lpstr>
      <vt:lpstr>'Profit &amp; Loss Income Calculator'!Print_Area</vt:lpstr>
    </vt:vector>
  </TitlesOfParts>
  <Company>Carrington Mortgage Holdings, LLC.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 Agency 1099 - P&amp;L Calculator</dc:title>
  <dc:creator>Andrew Prichard</dc:creator>
  <cp:lastModifiedBy>Jeff Vore</cp:lastModifiedBy>
  <cp:lastPrinted>2022-04-21T22:14:34Z</cp:lastPrinted>
  <dcterms:created xsi:type="dcterms:W3CDTF">2022-04-14T00:05:17Z</dcterms:created>
  <dcterms:modified xsi:type="dcterms:W3CDTF">2024-03-01T19:01:27Z</dcterms:modified>
</cp:coreProperties>
</file>